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715" windowHeight="1077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<sst xmlns="http://schemas.openxmlformats.org/spreadsheetml/2006/main" count="51" uniqueCount="37">
  <si>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Erdgas</t>
  </si>
  <si>
    <t>Autogas</t>
  </si>
  <si>
    <t>Ruß</t>
  </si>
  <si>
    <t>+</t>
  </si>
  <si>
    <t>-</t>
  </si>
  <si>
    <t>Serienfahrzeuge mit Gewährleistung</t>
  </si>
  <si>
    <t>Platzangebot</t>
  </si>
  <si>
    <t>Kosten pro 100 km</t>
  </si>
  <si>
    <t>Tankstellennetz</t>
  </si>
  <si>
    <t>Co2-Ausstoß</t>
  </si>
  <si>
    <t>Allgemeine Angaben</t>
  </si>
  <si>
    <t>Jahreskilometer</t>
  </si>
  <si>
    <t>Zeitraum in Jahren</t>
  </si>
  <si>
    <t>Diesel</t>
  </si>
  <si>
    <t>Benzin</t>
  </si>
  <si>
    <t>Preis/Liter bzw kg*</t>
  </si>
  <si>
    <t>Erdgas*</t>
  </si>
  <si>
    <t>Verbrauch/100 km</t>
  </si>
  <si>
    <t>Steuer/Versicherung</t>
  </si>
  <si>
    <t>Aufpreis/Umrüstung</t>
  </si>
  <si>
    <t>zus Wartungskosten/Jahr</t>
  </si>
  <si>
    <t>Co2-Ausstoß (g/km)</t>
  </si>
  <si>
    <t>Treibstoffkosten/100 km</t>
  </si>
  <si>
    <t>Anzahl Startvorgänge/100 km</t>
  </si>
  <si>
    <t>Startbenzin</t>
  </si>
  <si>
    <t>Ersparnis Benzin/Jahr</t>
  </si>
  <si>
    <t>Gesamtkosten/100 km*</t>
  </si>
  <si>
    <t>Ersparnis Gesamtzeitraum</t>
  </si>
  <si>
    <t>Diesel, Gas, Benziner?</t>
  </si>
  <si>
    <t>Aufpreis/Umrüstung dividiert durch die Gesamtlaufleistung</t>
  </si>
  <si>
    <t>fixe Kosten wie Steuer, Versicherung und zusätzliche Wartungskosten</t>
  </si>
  <si>
    <t>Treibstoffkosten</t>
  </si>
  <si>
    <t>* Die Gesamtkosten setzen sich zusammen aus:</t>
  </si>
  <si>
    <t>ohne Gewähr auf Richtigkeit</t>
  </si>
  <si>
    <t>Die Berechnung erfolgt ohne Gewähr auf Richtigkeit</t>
  </si>
  <si>
    <t>Armortisation / km</t>
  </si>
  <si>
    <t>Armortisation / dauer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</si>
</sst>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000000"/>
    <numFmt numFmtId="173" formatCode="0.0000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5" borderId="12" xfId="0" applyFill="1" applyBorder="1" applyAlignment="1">
      <alignment/>
    </xf>
    <xf numFmtId="164" fontId="0" fillId="5" borderId="12" xfId="0" applyNumberFormat="1" applyFill="1" applyBorder="1" applyAlignment="1">
      <alignment/>
    </xf>
    <xf numFmtId="1" fontId="0" fillId="5" borderId="12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14" xfId="0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9" xfId="0" applyFill="1" applyBorder="1" applyAlignment="1">
      <alignment/>
    </xf>
    <xf numFmtId="1" fontId="0" fillId="6" borderId="13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20" xfId="0" applyFont="1" applyBorder="1" applyAlignment="1">
      <alignment/>
    </xf>
    <xf numFmtId="0" fontId="0" fillId="7" borderId="10" xfId="0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0" fillId="7" borderId="11" xfId="0" applyFill="1" applyBorder="1" applyAlignment="1">
      <alignment/>
    </xf>
    <xf numFmtId="2" fontId="0" fillId="7" borderId="11" xfId="0" applyNumberFormat="1" applyFill="1" applyBorder="1" applyAlignment="1">
      <alignment/>
    </xf>
    <xf numFmtId="2" fontId="0" fillId="7" borderId="13" xfId="0" applyNumberFormat="1" applyFill="1" applyBorder="1" applyAlignment="1">
      <alignment/>
    </xf>
    <xf numFmtId="3" fontId="0" fillId="7" borderId="10" xfId="0" applyNumberFormat="1" applyFill="1" applyBorder="1" applyAlignment="1">
      <alignment/>
    </xf>
    <xf numFmtId="0" fontId="5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5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2" sqref="A12"/>
    </sheetView>
  </sheetViews>
  <sheetFormatPr defaultColWidth="11.421875" defaultRowHeight="12.75"/>
  <cols>
    <col min="1" max="1" width="31.140625" style="0" bestFit="1" customWidth="1"/>
    <col min="2" max="3" width="11.421875" style="1" customWidth="1"/>
  </cols>
  <sheetData>
    <row r="1" spans="1:3" ht="12.75">
      <c r="A1" s="2"/>
      <c r="B1" s="3" t="s">
        <v>0</v>
      </c>
      <c r="C1" s="3" t="s">
        <v>1</v>
      </c>
    </row>
    <row r="2" spans="1:3" ht="12.75">
      <c r="A2" s="2" t="s">
        <v>2</v>
      </c>
      <c r="B2" s="3" t="s">
        <v>3</v>
      </c>
      <c r="C2" s="3" t="s">
        <v>3</v>
      </c>
    </row>
    <row r="3" spans="1:3" ht="12.75">
      <c r="A3" s="2" t="s">
        <v>5</v>
      </c>
      <c r="B3" s="3" t="s">
        <v>3</v>
      </c>
      <c r="C3" s="3" t="s">
        <v>4</v>
      </c>
    </row>
    <row r="4" spans="1:3" ht="12.75">
      <c r="A4" s="2" t="s">
        <v>6</v>
      </c>
      <c r="B4" s="3" t="s">
        <v>3</v>
      </c>
      <c r="C4" s="3" t="s">
        <v>4</v>
      </c>
    </row>
    <row r="5" spans="1:3" ht="12.75">
      <c r="A5" s="2" t="s">
        <v>7</v>
      </c>
      <c r="B5" s="3" t="s">
        <v>3</v>
      </c>
      <c r="C5" s="3" t="s">
        <v>4</v>
      </c>
    </row>
    <row r="6" spans="1:3" ht="12.75">
      <c r="A6" s="2" t="s">
        <v>8</v>
      </c>
      <c r="B6" s="3" t="s">
        <v>4</v>
      </c>
      <c r="C6" s="3" t="s">
        <v>3</v>
      </c>
    </row>
    <row r="7" spans="1:3" ht="12.75">
      <c r="A7" s="2" t="s">
        <v>9</v>
      </c>
      <c r="B7" s="3" t="s">
        <v>3</v>
      </c>
      <c r="C7" s="3" t="s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5.8515625" style="42" customWidth="1"/>
    <col min="2" max="2" width="25.57421875" style="0" bestFit="1" customWidth="1"/>
    <col min="3" max="3" width="13.140625" style="0" customWidth="1"/>
    <col min="4" max="5" width="14.28125" style="0" customWidth="1"/>
    <col min="6" max="6" width="12.7109375" style="0" customWidth="1"/>
  </cols>
  <sheetData>
    <row r="1" ht="13.5" thickBot="1"/>
    <row r="2" spans="2:6" ht="12.75">
      <c r="B2" s="51" t="s">
        <v>28</v>
      </c>
      <c r="C2" s="52"/>
      <c r="D2" s="52"/>
      <c r="E2" s="52"/>
      <c r="F2" s="53"/>
    </row>
    <row r="3" spans="2:6" ht="12.75">
      <c r="B3" s="54"/>
      <c r="C3" s="55"/>
      <c r="D3" s="55"/>
      <c r="E3" s="55"/>
      <c r="F3" s="56"/>
    </row>
    <row r="4" spans="2:6" ht="13.5" thickBot="1">
      <c r="B4" s="59"/>
      <c r="C4" s="57"/>
      <c r="D4" s="57"/>
      <c r="E4" s="57"/>
      <c r="F4" s="58"/>
    </row>
    <row r="5" spans="2:6" ht="12.75">
      <c r="B5" s="36" t="s">
        <v>10</v>
      </c>
      <c r="C5" s="37"/>
      <c r="D5" s="57"/>
      <c r="E5" s="57"/>
      <c r="F5" s="58"/>
    </row>
    <row r="6" spans="2:6" ht="12.75">
      <c r="B6" s="38" t="s">
        <v>11</v>
      </c>
      <c r="C6" s="39">
        <v>40000</v>
      </c>
      <c r="D6" s="57"/>
      <c r="E6" s="57"/>
      <c r="F6" s="58"/>
    </row>
    <row r="7" spans="2:6" ht="12.75">
      <c r="B7" s="38" t="s">
        <v>12</v>
      </c>
      <c r="C7" s="39">
        <v>5</v>
      </c>
      <c r="D7" s="57"/>
      <c r="E7" s="57"/>
      <c r="F7" s="58"/>
    </row>
    <row r="8" spans="2:6" ht="13.5" thickBot="1">
      <c r="B8" s="40" t="s">
        <v>23</v>
      </c>
      <c r="C8" s="41">
        <v>4</v>
      </c>
      <c r="D8" s="57"/>
      <c r="E8" s="57"/>
      <c r="F8" s="58"/>
    </row>
    <row r="9" spans="2:6" ht="13.5" thickBot="1">
      <c r="B9" s="59"/>
      <c r="C9" s="57"/>
      <c r="D9" s="57"/>
      <c r="E9" s="57"/>
      <c r="F9" s="58"/>
    </row>
    <row r="10" spans="2:6" ht="13.5" thickBot="1">
      <c r="B10" s="43" t="s">
        <v>33</v>
      </c>
      <c r="C10" s="8" t="s">
        <v>14</v>
      </c>
      <c r="D10" s="34" t="s">
        <v>13</v>
      </c>
      <c r="E10" s="15" t="s">
        <v>1</v>
      </c>
      <c r="F10" s="35" t="s">
        <v>16</v>
      </c>
    </row>
    <row r="11" spans="2:6" ht="12.75">
      <c r="B11" s="5" t="s">
        <v>19</v>
      </c>
      <c r="C11" s="9"/>
      <c r="D11" s="32">
        <v>1500</v>
      </c>
      <c r="E11" s="16">
        <v>2200</v>
      </c>
      <c r="F11" s="33">
        <v>3500</v>
      </c>
    </row>
    <row r="12" spans="2:6" ht="12.75">
      <c r="B12" s="6" t="s">
        <v>15</v>
      </c>
      <c r="C12" s="10">
        <v>1.44</v>
      </c>
      <c r="D12" s="22">
        <v>1.32</v>
      </c>
      <c r="E12" s="17">
        <v>0.66</v>
      </c>
      <c r="F12" s="26">
        <v>0.88</v>
      </c>
    </row>
    <row r="13" spans="2:6" ht="12.75">
      <c r="B13" s="6" t="s">
        <v>17</v>
      </c>
      <c r="C13" s="11">
        <v>9</v>
      </c>
      <c r="D13" s="23">
        <v>7.2</v>
      </c>
      <c r="E13" s="18">
        <v>10.35</v>
      </c>
      <c r="F13" s="27">
        <v>6.3</v>
      </c>
    </row>
    <row r="14" spans="2:6" ht="12.75">
      <c r="B14" s="6" t="s">
        <v>18</v>
      </c>
      <c r="C14" s="10">
        <v>800</v>
      </c>
      <c r="D14" s="22">
        <v>1000</v>
      </c>
      <c r="E14" s="17">
        <v>800</v>
      </c>
      <c r="F14" s="26">
        <v>800</v>
      </c>
    </row>
    <row r="15" spans="2:6" ht="12.75">
      <c r="B15" s="6" t="s">
        <v>20</v>
      </c>
      <c r="C15" s="10"/>
      <c r="D15" s="22">
        <v>100</v>
      </c>
      <c r="E15" s="17">
        <v>100</v>
      </c>
      <c r="F15" s="26">
        <v>100</v>
      </c>
    </row>
    <row r="16" spans="2:6" ht="12.75">
      <c r="B16" s="6" t="s">
        <v>24</v>
      </c>
      <c r="C16" s="10"/>
      <c r="D16" s="22"/>
      <c r="E16" s="17">
        <v>0.1</v>
      </c>
      <c r="F16" s="26">
        <v>0.05</v>
      </c>
    </row>
    <row r="17" spans="2:6" ht="12.75">
      <c r="B17" s="6"/>
      <c r="C17" s="10"/>
      <c r="D17" s="22"/>
      <c r="E17" s="17"/>
      <c r="F17" s="26"/>
    </row>
    <row r="18" spans="2:6" ht="12.75">
      <c r="B18" s="6" t="s">
        <v>21</v>
      </c>
      <c r="C18" s="12">
        <f>C13*23.2</f>
        <v>208.79999999999998</v>
      </c>
      <c r="D18" s="24">
        <f>D13*26.5</f>
        <v>190.8</v>
      </c>
      <c r="E18" s="19">
        <f>E13*18.6</f>
        <v>192.51000000000002</v>
      </c>
      <c r="F18" s="28">
        <f>F13*27.5</f>
        <v>173.25</v>
      </c>
    </row>
    <row r="19" spans="2:6" ht="12.75">
      <c r="B19" s="6" t="s">
        <v>22</v>
      </c>
      <c r="C19" s="10">
        <f>C13*C12</f>
        <v>12.959999999999999</v>
      </c>
      <c r="D19" s="22">
        <f>D13*D12</f>
        <v>9.504000000000001</v>
      </c>
      <c r="E19" s="20">
        <f>E13*E12+(E16*C8*C12)</f>
        <v>7.407</v>
      </c>
      <c r="F19" s="29">
        <f>F13*F12+(F16*C8*C12)</f>
        <v>5.832</v>
      </c>
    </row>
    <row r="20" spans="2:6" ht="12.75">
      <c r="B20" s="6" t="s">
        <v>26</v>
      </c>
      <c r="C20" s="13">
        <f>((C14+C15)/C6*100)+C19</f>
        <v>14.959999999999999</v>
      </c>
      <c r="D20" s="25">
        <f>((D11/$C$7)+(D14+D15))/$C$6*100+D19</f>
        <v>13.004000000000001</v>
      </c>
      <c r="E20" s="20">
        <f>((E11/$C$7)+(E14+E15))/$C$6*100+E19</f>
        <v>10.757</v>
      </c>
      <c r="F20" s="29">
        <f>((F11/$C$7)+(F14+F15))/$C$6*100+F19</f>
        <v>9.832</v>
      </c>
    </row>
    <row r="21" spans="2:6" ht="12.75">
      <c r="B21" s="6"/>
      <c r="C21" s="13"/>
      <c r="D21" s="25"/>
      <c r="E21" s="20"/>
      <c r="F21" s="29"/>
    </row>
    <row r="22" spans="2:6" ht="12.75">
      <c r="B22" s="6" t="s">
        <v>25</v>
      </c>
      <c r="C22" s="10"/>
      <c r="D22" s="25">
        <f>($C$20-D20)*($C$6/100)</f>
        <v>782.3999999999991</v>
      </c>
      <c r="E22" s="20">
        <f>($C$20-E20)*($C$6/100)</f>
        <v>1681.1999999999998</v>
      </c>
      <c r="F22" s="29">
        <f>($C$20-F20)*($C$6/100)</f>
        <v>2051.1999999999994</v>
      </c>
    </row>
    <row r="23" spans="2:6" ht="13.5" thickBot="1">
      <c r="B23" s="7" t="s">
        <v>27</v>
      </c>
      <c r="C23" s="14"/>
      <c r="D23" s="30">
        <f>D22*$C$7</f>
        <v>3911.9999999999955</v>
      </c>
      <c r="E23" s="21">
        <f>E22*$C$7</f>
        <v>8406</v>
      </c>
      <c r="F23" s="31">
        <f>F22*$C$7</f>
        <v>10255.999999999996</v>
      </c>
    </row>
    <row r="24" spans="2:6" ht="12.75">
      <c r="B24" s="45" t="s">
        <v>35</v>
      </c>
      <c r="C24" s="44"/>
      <c r="D24" s="50">
        <f>(D11+D14+D15-C14-C15)/(C19-D19)*100</f>
        <v>52083.33333333337</v>
      </c>
      <c r="E24" s="50">
        <f>(E11+E14+E15-C14-C15)/(C19-E19)*100</f>
        <v>41419.052764271575</v>
      </c>
      <c r="F24" s="50">
        <f>(F11+F14+F15-C14-C15)/(C19-F19)*100</f>
        <v>50505.05050505051</v>
      </c>
    </row>
    <row r="25" spans="2:6" ht="13.5" thickBot="1">
      <c r="B25" s="46" t="s">
        <v>36</v>
      </c>
      <c r="C25" s="47"/>
      <c r="D25" s="48">
        <f>D24/C6</f>
        <v>1.3020833333333344</v>
      </c>
      <c r="E25" s="48">
        <f>E24/C6</f>
        <v>1.0354763191067893</v>
      </c>
      <c r="F25" s="49">
        <f>F24/C6</f>
        <v>1.2626262626262628</v>
      </c>
    </row>
    <row r="27" ht="12.75">
      <c r="B27" s="4" t="s">
        <v>32</v>
      </c>
    </row>
    <row r="28" spans="1:2" ht="12.75">
      <c r="A28" s="42" t="s">
        <v>3</v>
      </c>
      <c r="B28" t="s">
        <v>29</v>
      </c>
    </row>
    <row r="29" spans="1:2" ht="12.75">
      <c r="A29" s="42" t="s">
        <v>3</v>
      </c>
      <c r="B29" t="s">
        <v>30</v>
      </c>
    </row>
    <row r="30" spans="1:2" ht="12.75">
      <c r="A30" s="42" t="s">
        <v>3</v>
      </c>
      <c r="B30" t="s">
        <v>31</v>
      </c>
    </row>
    <row r="33" ht="12.75">
      <c r="B33" t="s">
        <v>34</v>
      </c>
    </row>
  </sheetData>
  <mergeCells count="1">
    <mergeCell ref="B2:F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FJUC</dc:creator>
  <cp:keywords/>
  <dc:description/>
  <cp:lastModifiedBy>FJUC</cp:lastModifiedBy>
  <dcterms:created xsi:type="dcterms:W3CDTF">2010-07-30T07:27:41Z</dcterms:created>
  <dcterms:modified xsi:type="dcterms:W3CDTF">2010-07-31T09:59:54Z</dcterms:modified>
  <cp:category/>
  <cp:version/>
  <cp:contentType/>
  <cp:contentStatus/>
</cp:coreProperties>
</file>